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Rekapitulace" sheetId="1" r:id="rId1"/>
    <sheet name="Zakázka" sheetId="2" r:id="rId2"/>
  </sheets>
  <definedNames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<sst xmlns="http://schemas.openxmlformats.org/spreadsheetml/2006/main" count="301" uniqueCount="141">
  <si>
    <t>Katalog</t>
  </si>
  <si>
    <t>Kód položky</t>
  </si>
  <si>
    <t>Kód RV</t>
  </si>
  <si>
    <t>Popis položky</t>
  </si>
  <si>
    <t>MJ</t>
  </si>
  <si>
    <t>Výměra</t>
  </si>
  <si>
    <t>Jedn. cena bez indexu</t>
  </si>
  <si>
    <t>Index</t>
  </si>
  <si>
    <t>Jedn. cena</t>
  </si>
  <si>
    <t>Cena</t>
  </si>
  <si>
    <t>% ceny</t>
  </si>
  <si>
    <t>Identifikátor</t>
  </si>
  <si>
    <t>Identifikátor : H</t>
  </si>
  <si>
    <t>999Zz9999</t>
  </si>
  <si>
    <t>*</t>
  </si>
  <si>
    <t>Materiál ve finančním vyjádření</t>
  </si>
  <si>
    <t>Kč</t>
  </si>
  <si>
    <t>H</t>
  </si>
  <si>
    <t>211Fg2030</t>
  </si>
  <si>
    <t>Cihla pálená děrovaná Porotherm, b×l×h = 44x24,7x23,8 cm, P 8</t>
  </si>
  <si>
    <t>tis.ks</t>
  </si>
  <si>
    <t>000Eq4037</t>
  </si>
  <si>
    <t>Směs betonová, třída B 13,5, cement CEM II, kamenivo do 22 mm</t>
  </si>
  <si>
    <t>m3</t>
  </si>
  <si>
    <t>473Nm9003</t>
  </si>
  <si>
    <t>Šablona vláknocementová Betternit, česká šablona , l×b×t = 400x400x4 mm, barva červená</t>
  </si>
  <si>
    <t>kus</t>
  </si>
  <si>
    <t>411Pq3039</t>
  </si>
  <si>
    <t>Směs zdicí Cermix IP32, 2,5 MPa</t>
  </si>
  <si>
    <t>t</t>
  </si>
  <si>
    <t>261Gg2002</t>
  </si>
  <si>
    <t>Strop keramický Pot 300/902, l×h×b =  300×16×17,5 cm</t>
  </si>
  <si>
    <t>000Eq4041</t>
  </si>
  <si>
    <t>Směs betonová, třída B 20 (C 16/20), cement CEM I, kamenivo do 22 mm</t>
  </si>
  <si>
    <t>000Eq4040</t>
  </si>
  <si>
    <t>Směs betonová, třída B 20 (C 16/20), cement CEM I, kamenivo do 22 mm, konzistence měkká</t>
  </si>
  <si>
    <t>236Fg2016</t>
  </si>
  <si>
    <t>Vložka Miako 15/50 PTH, rozměry 40×25×15 cm</t>
  </si>
  <si>
    <t>221Fg2001</t>
  </si>
  <si>
    <t>Příčkovka pálená dutinová dvouděrová Pk-CD 2, l×b×h = 29x14x6,5 cm P2</t>
  </si>
  <si>
    <t>290Xx0030</t>
  </si>
  <si>
    <t>Lešení fasádní</t>
  </si>
  <si>
    <t>Kč/m2/d</t>
  </si>
  <si>
    <t>211Fg2026</t>
  </si>
  <si>
    <t>Cihla pálená děrovaná Porotherm, b×l×h = 36,5x24,7x23,8 cm, P10</t>
  </si>
  <si>
    <t>200Pq3015</t>
  </si>
  <si>
    <t>Směs maltová suchá vápenná MVS-1, bal.</t>
  </si>
  <si>
    <t>200Pq3001</t>
  </si>
  <si>
    <t>Směs maltová suchá MVS-1, zrnitost 0-1,5 mm, bal.</t>
  </si>
  <si>
    <t>290Ri2001</t>
  </si>
  <si>
    <t>Materiál lešeňový v používání</t>
  </si>
  <si>
    <t>211Fg2020</t>
  </si>
  <si>
    <t>Cihla Porotherm, b×l×h = 30x24,7x23,8 cm, P10</t>
  </si>
  <si>
    <t>211Fg2017</t>
  </si>
  <si>
    <t>Cihla pálená děrovaná Porotherm, b×l×h = 11,5x49,7x23,8 P10</t>
  </si>
  <si>
    <t>200Pq3050</t>
  </si>
  <si>
    <t>Směs omítková pro vnější použití</t>
  </si>
  <si>
    <t>268Pr1003</t>
  </si>
  <si>
    <t>Zdici směs Schiedel, typ MRTL</t>
  </si>
  <si>
    <t>279Ln6015</t>
  </si>
  <si>
    <t>Fólie G+H Isover Difunorm</t>
  </si>
  <si>
    <t>m2</t>
  </si>
  <si>
    <t>000Jh2036</t>
  </si>
  <si>
    <t>Síť svařovaná KARI 39, rohož Q 131, b×h = 5x2,15 m</t>
  </si>
  <si>
    <t>200Pq3002</t>
  </si>
  <si>
    <t>Směs maltová suchá MCS-1, zrnitost 0-1,5 mm, bal.</t>
  </si>
  <si>
    <t>268Ff5008</t>
  </si>
  <si>
    <t>Tvárnice komínová Schiedel SIH UNI s větrací šachtou, typ MST 20L</t>
  </si>
  <si>
    <t>261Gg2046</t>
  </si>
  <si>
    <t>Keramický překlad Porotherm, rozměry 300×23,8×7 cm</t>
  </si>
  <si>
    <t>261Gg2040</t>
  </si>
  <si>
    <t>Keramický překlad Porotherm, rozměry 150×23,8×7 cm</t>
  </si>
  <si>
    <t>200Pq3051</t>
  </si>
  <si>
    <t>Směs omítková pro vnější rustikální omítku</t>
  </si>
  <si>
    <t>400Yt4013</t>
  </si>
  <si>
    <t>Tmel spárovací Extra 15 kg</t>
  </si>
  <si>
    <t>kg</t>
  </si>
  <si>
    <t>268Pr1004</t>
  </si>
  <si>
    <t>Hmota spárovací žáruvzdorná Schiedel, typ FM</t>
  </si>
  <si>
    <t>400Yt3021</t>
  </si>
  <si>
    <t>Lepidlo mrazuvzdorné CM 211</t>
  </si>
  <si>
    <t>411Pq3023</t>
  </si>
  <si>
    <t>Omítkovina Teralit R, spec. bal.</t>
  </si>
  <si>
    <t>268Xx0013</t>
  </si>
  <si>
    <t>Souprava základní Schiedel SIH UNI, typ GP 20</t>
  </si>
  <si>
    <t>211Fg2002</t>
  </si>
  <si>
    <t>Cihla pálená plná CP, l×b×h = 29x14x6,5 cm, P 15</t>
  </si>
  <si>
    <t>268If9061</t>
  </si>
  <si>
    <t>Plášť komínu Schiedel SIH UNI, vláknitý beton, struktura cihlová, typ FBK 20L, l = 100 cm</t>
  </si>
  <si>
    <t>268If9159</t>
  </si>
  <si>
    <t>Plášť komínu Schiedel SIH UNI, vláknitý beton, struktura omítková, typ FBK 20L, l = 100 cm</t>
  </si>
  <si>
    <t>211Fg2032</t>
  </si>
  <si>
    <t>Cihla Porotherm, b×l×h = 44x12,7x23,8 cm, P8</t>
  </si>
  <si>
    <t>200Pq3005</t>
  </si>
  <si>
    <t>Směs maltová suchá MVJ-3, zrnitost 0-0,6 mm, 40 kg bal.</t>
  </si>
  <si>
    <t>268Ig6016</t>
  </si>
  <si>
    <t>Vložka šamotová  komínu Schiedel SIH UNI, kvalita Evropa, typ RRT 20</t>
  </si>
  <si>
    <t>000Xx0028</t>
  </si>
  <si>
    <t>Bednění systémové</t>
  </si>
  <si>
    <t>000Hh2211</t>
  </si>
  <si>
    <t>Výztuž do betonu stříhaná a ohýbaná, z oceli 10 505 (R), d = 12 mm</t>
  </si>
  <si>
    <t>477Ln2005</t>
  </si>
  <si>
    <t>Pás asfaltovaný R 333/H</t>
  </si>
  <si>
    <t>211Fg2034</t>
  </si>
  <si>
    <t>Cihla pálená děrovaná Porotherm, b×l×h = 44x18,7x23,8 cm, P 8</t>
  </si>
  <si>
    <t>000Hh2219</t>
  </si>
  <si>
    <t>Výztuž B A-4 10505 JP 18 mm</t>
  </si>
  <si>
    <t>268Km1005</t>
  </si>
  <si>
    <t>Rohož izolační nehořlavá komínu Schiedel, typ MAT 20</t>
  </si>
  <si>
    <t>268Xx0016</t>
  </si>
  <si>
    <t>Souprava komínové hlavy Schiedel SIH UNI pro prefabrikovanou krycí desku, typ KPTM 20</t>
  </si>
  <si>
    <t>473Nm0002</t>
  </si>
  <si>
    <t>Hřebenáč vláknocementový kónický, l×b×t = 400x120x4 mm, barva červená</t>
  </si>
  <si>
    <t>211Fg2048</t>
  </si>
  <si>
    <t>Věncovka Porotherm 23,5, b×l×h = 7×33×23,5 cm, P10</t>
  </si>
  <si>
    <t>261Gg2043</t>
  </si>
  <si>
    <t>Keramický překlad Porotherm, rozměry 225×23,8×7 cm</t>
  </si>
  <si>
    <t>290Xx0010</t>
  </si>
  <si>
    <t>Lešení pomocné - výška podlahy do 1,20 m</t>
  </si>
  <si>
    <t>200Kn7006</t>
  </si>
  <si>
    <t>Deska tepelně izolační, pěnový polystyrén, l×b×t = 1000x500x50 mm</t>
  </si>
  <si>
    <t>200Pq3052</t>
  </si>
  <si>
    <t>Penetrace pod vnější omítku</t>
  </si>
  <si>
    <t>261Gg2039</t>
  </si>
  <si>
    <t>Keramický překlad Porotherm, rozměry 125×23,8×7 cm</t>
  </si>
  <si>
    <t>425Vv8024</t>
  </si>
  <si>
    <t>Primalex Plus, 15 kg, plechový kbelík</t>
  </si>
  <si>
    <t>000Cp1022</t>
  </si>
  <si>
    <t>Štěrkopísek, frakce 8-32 mm, tř. C</t>
  </si>
  <si>
    <t>411Pq3080</t>
  </si>
  <si>
    <t>Směs Cemix IP33 zdicí 10 MPa, balená</t>
  </si>
  <si>
    <t>261Gg2041</t>
  </si>
  <si>
    <t>Keramický překlad Porotherm, rozměry 175×23,8×7 cm</t>
  </si>
  <si>
    <t>473Zt6004</t>
  </si>
  <si>
    <t>Spona vichrová měděná Cu pro krytinu vláknocementovou, d×l = 2x20 mm</t>
  </si>
  <si>
    <t>O</t>
  </si>
  <si>
    <t>000030</t>
  </si>
  <si>
    <t>Doprava materiálů v používání</t>
  </si>
  <si>
    <t>Celkem</t>
  </si>
  <si>
    <t>DEMO - Rodinný dům - příklad</t>
  </si>
  <si>
    <t>LIMITKA POTŘEB - (import z formátu.csv do formátu .xls)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</si>
</sst>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.0??;\-\ #,##0.0??;&quot;–&quot;???;_(@_)"/>
    <numFmt numFmtId="165" formatCode="_(#,##0.00_);[Red]\-\ #,##0.00_);&quot;–&quot;??;_(@_)"/>
    <numFmt numFmtId="166" formatCode="_(#,##0_);[Red]\-\ #,##0_);&quot;–&quot;??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sz val="12"/>
      <color indexed="56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9"/>
      <color rgb="FF000080"/>
      <name val="Arial"/>
      <family val="2"/>
    </font>
    <font>
      <sz val="10"/>
      <color rgb="FF000000"/>
      <name val="Arial CE"/>
      <family val="0"/>
    </font>
    <font>
      <b/>
      <sz val="11"/>
      <color rgb="FF333399"/>
      <name val="Arial"/>
      <family val="2"/>
    </font>
    <font>
      <b/>
      <sz val="8"/>
      <color rgb="FF333399"/>
      <name val="Arial"/>
      <family val="2"/>
    </font>
    <font>
      <sz val="8"/>
      <color rgb="FF000000"/>
      <name val="Arial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43" fillId="0" borderId="0" xfId="0" applyNumberFormat="1" applyFont="1" applyAlignment="1">
      <alignment horizontal="center" vertical="top"/>
    </xf>
    <xf numFmtId="49" fontId="4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top"/>
    </xf>
    <xf numFmtId="49" fontId="43" fillId="0" borderId="0" xfId="0" applyNumberFormat="1" applyFont="1" applyAlignment="1">
      <alignment horizontal="left" vertical="top"/>
    </xf>
    <xf numFmtId="49" fontId="44" fillId="0" borderId="0" xfId="0" applyNumberFormat="1" applyFont="1" applyAlignment="1">
      <alignment/>
    </xf>
    <xf numFmtId="49" fontId="43" fillId="0" borderId="0" xfId="0" applyNumberFormat="1" applyFont="1" applyAlignment="1">
      <alignment horizontal="center" vertical="top"/>
    </xf>
    <xf numFmtId="49" fontId="44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left" vertical="top" wrapText="1"/>
    </xf>
    <xf numFmtId="164" fontId="45" fillId="0" borderId="0" xfId="0" applyNumberFormat="1" applyFont="1" applyFill="1" applyBorder="1" applyAlignment="1">
      <alignment horizontal="right" vertical="top"/>
    </xf>
    <xf numFmtId="49" fontId="44" fillId="0" borderId="0" xfId="0" applyNumberFormat="1" applyFont="1" applyAlignment="1">
      <alignment horizontal="right"/>
    </xf>
    <xf numFmtId="165" fontId="43" fillId="0" borderId="0" xfId="0" applyNumberFormat="1" applyFont="1" applyAlignment="1">
      <alignment horizontal="right" vertical="top"/>
    </xf>
    <xf numFmtId="166" fontId="43" fillId="0" borderId="0" xfId="0" applyNumberFormat="1" applyFont="1" applyAlignment="1">
      <alignment horizontal="right" vertical="top"/>
    </xf>
    <xf numFmtId="49" fontId="44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left"/>
    </xf>
    <xf numFmtId="49" fontId="44" fillId="0" borderId="10" xfId="0" applyNumberFormat="1" applyFont="1" applyBorder="1" applyAlignment="1">
      <alignment horizontal="right"/>
    </xf>
    <xf numFmtId="0" fontId="46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164" fontId="46" fillId="0" borderId="0" xfId="0" applyNumberFormat="1" applyFont="1" applyFill="1" applyBorder="1" applyAlignment="1">
      <alignment/>
    </xf>
    <xf numFmtId="165" fontId="46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0" fontId="43" fillId="0" borderId="11" xfId="0" applyNumberFormat="1" applyFont="1" applyBorder="1" applyAlignment="1">
      <alignment horizontal="center" vertical="top"/>
    </xf>
    <xf numFmtId="49" fontId="43" fillId="0" borderId="11" xfId="0" applyNumberFormat="1" applyFont="1" applyBorder="1" applyAlignment="1">
      <alignment horizontal="left" vertical="top"/>
    </xf>
    <xf numFmtId="49" fontId="43" fillId="0" borderId="12" xfId="0" applyNumberFormat="1" applyFont="1" applyBorder="1" applyAlignment="1">
      <alignment horizontal="center" vertical="top"/>
    </xf>
    <xf numFmtId="49" fontId="43" fillId="0" borderId="11" xfId="0" applyNumberFormat="1" applyFont="1" applyBorder="1" applyAlignment="1">
      <alignment horizontal="center" vertical="top"/>
    </xf>
    <xf numFmtId="49" fontId="43" fillId="0" borderId="11" xfId="0" applyNumberFormat="1" applyFont="1" applyBorder="1" applyAlignment="1">
      <alignment horizontal="left" vertical="top" wrapText="1"/>
    </xf>
    <xf numFmtId="164" fontId="45" fillId="0" borderId="11" xfId="0" applyNumberFormat="1" applyFont="1" applyFill="1" applyBorder="1" applyAlignment="1">
      <alignment horizontal="right" vertical="top"/>
    </xf>
    <xf numFmtId="165" fontId="43" fillId="0" borderId="11" xfId="0" applyNumberFormat="1" applyFont="1" applyBorder="1" applyAlignment="1">
      <alignment horizontal="right" vertical="top"/>
    </xf>
    <xf numFmtId="166" fontId="43" fillId="0" borderId="11" xfId="0" applyNumberFormat="1" applyFont="1" applyBorder="1" applyAlignment="1">
      <alignment horizontal="right" vertical="top"/>
    </xf>
    <xf numFmtId="0" fontId="43" fillId="0" borderId="13" xfId="0" applyNumberFormat="1" applyFont="1" applyBorder="1" applyAlignment="1">
      <alignment horizontal="center" vertical="top"/>
    </xf>
    <xf numFmtId="49" fontId="43" fillId="0" borderId="13" xfId="0" applyNumberFormat="1" applyFont="1" applyBorder="1" applyAlignment="1">
      <alignment horizontal="left" vertical="top"/>
    </xf>
    <xf numFmtId="49" fontId="43" fillId="0" borderId="13" xfId="0" applyNumberFormat="1" applyFont="1" applyBorder="1" applyAlignment="1">
      <alignment horizontal="center" vertical="top"/>
    </xf>
    <xf numFmtId="49" fontId="43" fillId="0" borderId="13" xfId="0" applyNumberFormat="1" applyFont="1" applyBorder="1" applyAlignment="1">
      <alignment horizontal="left" vertical="top" wrapText="1"/>
    </xf>
    <xf numFmtId="164" fontId="45" fillId="0" borderId="13" xfId="0" applyNumberFormat="1" applyFont="1" applyFill="1" applyBorder="1" applyAlignment="1">
      <alignment horizontal="right" vertical="top"/>
    </xf>
    <xf numFmtId="165" fontId="43" fillId="0" borderId="13" xfId="0" applyNumberFormat="1" applyFont="1" applyBorder="1" applyAlignment="1">
      <alignment horizontal="right" vertical="top"/>
    </xf>
    <xf numFmtId="166" fontId="43" fillId="0" borderId="13" xfId="0" applyNumberFormat="1" applyFont="1" applyBorder="1" applyAlignment="1">
      <alignment horizontal="right" vertical="top"/>
    </xf>
    <xf numFmtId="49" fontId="43" fillId="0" borderId="14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46" fillId="0" borderId="15" xfId="0" applyFont="1" applyBorder="1" applyAlignment="1">
      <alignment/>
    </xf>
    <xf numFmtId="166" fontId="46" fillId="0" borderId="15" xfId="0" applyNumberFormat="1" applyFont="1" applyBorder="1" applyAlignment="1">
      <alignment/>
    </xf>
    <xf numFmtId="0" fontId="46" fillId="0" borderId="0" xfId="0" applyFont="1" applyAlignment="1">
      <alignment/>
    </xf>
    <xf numFmtId="49" fontId="44" fillId="0" borderId="10" xfId="0" applyNumberFormat="1" applyFont="1" applyBorder="1" applyAlignment="1">
      <alignment wrapText="1"/>
    </xf>
    <xf numFmtId="166" fontId="47" fillId="0" borderId="0" xfId="0" applyNumberFormat="1" applyFont="1" applyAlignment="1">
      <alignment/>
    </xf>
    <xf numFmtId="166" fontId="48" fillId="0" borderId="13" xfId="0" applyNumberFormat="1" applyFont="1" applyBorder="1" applyAlignment="1">
      <alignment horizontal="right" vertical="top"/>
    </xf>
    <xf numFmtId="49" fontId="49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3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15"/>
  <cols>
    <col min="1" max="1" width="7.140625" style="0" hidden="1" customWidth="1"/>
    <col min="2" max="2" width="10.8515625" style="0" hidden="1" customWidth="1"/>
    <col min="3" max="3" width="80.7109375" style="0" customWidth="1"/>
    <col min="4" max="4" width="11.57421875" style="0" customWidth="1"/>
  </cols>
  <sheetData>
    <row r="1" spans="1:5" ht="20.25" customHeight="1">
      <c r="A1" s="18">
        <f>IF(Zakázka!$A$1=0,"",Zakázka!$A$1)</f>
      </c>
      <c r="B1" s="19">
        <f>IF(Zakázka!$B$1=0,"",Zakázka!$B$1)</f>
      </c>
      <c r="C1" s="19" t="str">
        <f>IF(Zakázka!$D$1=0,"",Zakázka!$D$1)</f>
        <v>LIMITKA POTŘEB - (import z formátu.csv do formátu .xls)</v>
      </c>
      <c r="D1" s="22">
        <f>IF(Zakázka!$J$1=0,"",Zakázka!$J$1)</f>
      </c>
      <c r="E1" s="4"/>
    </row>
    <row r="2" spans="1:5" ht="20.25" customHeight="1">
      <c r="A2" s="18">
        <f>IF(Zakázka!$A$2=0,"",Zakázka!$A$2)</f>
      </c>
      <c r="B2" s="19">
        <f>IF(Zakázka!$B$2=0,"",Zakázka!$B$2)</f>
      </c>
      <c r="C2" s="19" t="str">
        <f>IF(Zakázka!$D$2=0,"",Zakázka!$D$2)</f>
        <v>DEMO - Rodinný dům - příklad</v>
      </c>
      <c r="D2" s="22">
        <f>IF(Zakázka!$J$2=0,"",Zakázka!$J$2)</f>
      </c>
      <c r="E2" s="4"/>
    </row>
    <row r="3" spans="1:5" ht="15.75" thickBot="1">
      <c r="A3" s="14" t="str">
        <f>IF(Zakázka!$A$3=0,"",Zakázka!$A$3)</f>
        <v>Katalog</v>
      </c>
      <c r="B3" s="15" t="str">
        <f>IF(Zakázka!$B$3=0,"",Zakázka!$B$3)</f>
        <v>Kód položky</v>
      </c>
      <c r="C3" s="15" t="str">
        <f>IF(Zakázka!$D$3=0,"",Zakázka!$D$3)</f>
        <v>Popis položky</v>
      </c>
      <c r="D3" s="17" t="str">
        <f>IF(Zakázka!$J$3=0,"",Zakázka!$J$3)</f>
        <v>Cena</v>
      </c>
      <c r="E3" s="1"/>
    </row>
    <row r="4" spans="1:5" ht="12" customHeight="1">
      <c r="A4" s="3">
        <f>IF(Zakázka!$A$4=0,"",Zakázka!$A$4)</f>
      </c>
      <c r="B4" s="6">
        <f>IF(Zakázka!$B$4=0,"",Zakázka!$B$4)</f>
      </c>
      <c r="C4" s="6">
        <f>IF(Zakázka!$D$4=0,"",Zakázka!$D$4)</f>
      </c>
      <c r="D4" s="11">
        <f>IF(Zakázka!$J$4=0,"",Zakázka!$J$4)</f>
      </c>
      <c r="E4" s="1"/>
    </row>
    <row r="5" spans="1:5" ht="20.25" customHeight="1">
      <c r="A5" s="18">
        <f>IF(Zakázka!$A$5=0,"",Zakázka!$A$5)</f>
      </c>
      <c r="B5" s="19">
        <f>IF(Zakázka!$B$5=0,"",Zakázka!$B$5)</f>
      </c>
      <c r="C5" s="19" t="str">
        <f>IF(Zakázka!$D$5=0,"",Zakázka!$D$5)</f>
        <v>Identifikátor : H</v>
      </c>
      <c r="D5" s="22">
        <f>IF(Zakázka!$J$5=0,"",Zakázka!$J$5)</f>
        <v>1319047.9644534334</v>
      </c>
      <c r="E5" s="4"/>
    </row>
    <row r="6" spans="1:5" ht="20.25" customHeight="1">
      <c r="A6" s="18" t="e">
        <f>IF(Zakázka!#REF!=0,"",Zakázka!#REF!)</f>
        <v>#REF!</v>
      </c>
      <c r="B6" s="19" t="e">
        <f>IF(Zakázka!#REF!=0,"",Zakázka!#REF!)</f>
        <v>#REF!</v>
      </c>
      <c r="C6" s="19" t="e">
        <f>IF(Zakázka!#REF!=0,"",Zakázka!#REF!)</f>
        <v>#REF!</v>
      </c>
      <c r="D6" s="22" t="e">
        <f>IF(Zakázka!#REF!=0,"",Zakázka!#REF!)</f>
        <v>#REF!</v>
      </c>
      <c r="E6" s="4"/>
    </row>
    <row r="7" spans="1:5" ht="20.25" customHeight="1">
      <c r="A7" s="18" t="e">
        <f>IF(Zakázka!#REF!=0,"",Zakázka!#REF!)</f>
        <v>#REF!</v>
      </c>
      <c r="B7" s="19" t="e">
        <f>IF(Zakázka!#REF!=0,"",Zakázka!#REF!)</f>
        <v>#REF!</v>
      </c>
      <c r="C7" s="19" t="e">
        <f>IF(Zakázka!#REF!=0,"",Zakázka!#REF!)</f>
        <v>#REF!</v>
      </c>
      <c r="D7" s="22" t="e">
        <f>IF(Zakázka!#REF!=0,"",Zakázka!#REF!)</f>
        <v>#REF!</v>
      </c>
      <c r="E7" s="4"/>
    </row>
    <row r="8" spans="1:5" ht="20.25" customHeight="1">
      <c r="A8" s="18" t="e">
        <f>IF(Zakázka!#REF!=0,"",Zakázka!#REF!)</f>
        <v>#REF!</v>
      </c>
      <c r="B8" s="19" t="e">
        <f>IF(Zakázka!#REF!=0,"",Zakázka!#REF!)</f>
        <v>#REF!</v>
      </c>
      <c r="C8" s="19" t="e">
        <f>IF(Zakázka!#REF!=0,"",Zakázka!#REF!)</f>
        <v>#REF!</v>
      </c>
      <c r="D8" s="22" t="e">
        <f>IF(Zakázka!#REF!=0,"",Zakázka!#REF!)</f>
        <v>#REF!</v>
      </c>
      <c r="E8" s="4"/>
    </row>
    <row r="9" spans="1:5" ht="20.25" customHeight="1" thickBot="1">
      <c r="A9" s="18" t="e">
        <f>IF(Zakázka!#REF!=0,"",Zakázka!#REF!)</f>
        <v>#REF!</v>
      </c>
      <c r="B9" s="19" t="e">
        <f>IF(Zakázka!#REF!=0,"",Zakázka!#REF!)</f>
        <v>#REF!</v>
      </c>
      <c r="C9" s="19" t="e">
        <f>IF(Zakázka!#REF!=0,"",Zakázka!#REF!)</f>
        <v>#REF!</v>
      </c>
      <c r="D9" s="22" t="e">
        <f>IF(Zakázka!#REF!=0,"",Zakázka!#REF!)</f>
        <v>#REF!</v>
      </c>
      <c r="E9" s="4"/>
    </row>
    <row r="10" spans="1:4" s="42" customFormat="1" ht="20.25" customHeight="1">
      <c r="A10" s="40"/>
      <c r="B10" s="40"/>
      <c r="C10" s="40" t="s">
        <v>138</v>
      </c>
      <c r="D10" s="41" t="e">
        <f>SUM($D$5,$D$6,$D$7,$D$8,$D$9)</f>
        <v>#REF!</v>
      </c>
    </row>
    <row r="11" ht="15">
      <c r="D11" s="39"/>
    </row>
    <row r="12" ht="15">
      <c r="D12" s="39"/>
    </row>
    <row r="13" ht="15">
      <c r="D13" s="39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62"/>
  <sheetViews>
    <sheetView tabSelected="1" zoomScalePageLayoutView="0" workbookViewId="0" topLeftCell="A1">
      <pane ySplit="3" topLeftCell="A36" activePane="bottomLeft" state="frozen"/>
      <selection pane="topLeft" activeCell="A1" sqref="A1"/>
      <selection pane="bottomLeft" activeCell="N52" sqref="N52"/>
    </sheetView>
  </sheetViews>
  <sheetFormatPr defaultColWidth="9.140625" defaultRowHeight="15" outlineLevelRow="1"/>
  <cols>
    <col min="1" max="1" width="7.28125" style="2" bestFit="1" customWidth="1"/>
    <col min="2" max="2" width="10.8515625" style="5" bestFit="1" customWidth="1"/>
    <col min="3" max="3" width="6.8515625" style="7" bestFit="1" customWidth="1"/>
    <col min="4" max="4" width="54.421875" style="9" customWidth="1"/>
    <col min="5" max="5" width="8.00390625" style="7" bestFit="1" customWidth="1"/>
    <col min="6" max="6" width="11.8515625" style="10" bestFit="1" customWidth="1"/>
    <col min="7" max="7" width="10.140625" style="12" customWidth="1"/>
    <col min="8" max="8" width="5.8515625" style="12" bestFit="1" customWidth="1"/>
    <col min="9" max="9" width="10.421875" style="12" bestFit="1" customWidth="1"/>
    <col min="10" max="10" width="9.140625" style="13" customWidth="1"/>
    <col min="11" max="11" width="6.8515625" style="12" bestFit="1" customWidth="1"/>
    <col min="12" max="12" width="10.7109375" style="7" bestFit="1" customWidth="1"/>
  </cols>
  <sheetData>
    <row r="1" spans="1:12" ht="20.25" customHeight="1">
      <c r="A1" s="18"/>
      <c r="B1" s="19"/>
      <c r="C1" s="19"/>
      <c r="D1" s="46" t="s">
        <v>140</v>
      </c>
      <c r="E1" s="19"/>
      <c r="F1" s="20"/>
      <c r="G1" s="21"/>
      <c r="H1" s="21"/>
      <c r="I1" s="21"/>
      <c r="J1" s="22"/>
      <c r="K1" s="21"/>
      <c r="L1" s="19"/>
    </row>
    <row r="2" spans="1:12" ht="20.25" customHeight="1">
      <c r="A2" s="18"/>
      <c r="B2" s="19"/>
      <c r="C2" s="19"/>
      <c r="D2" s="46" t="s">
        <v>139</v>
      </c>
      <c r="E2" s="19"/>
      <c r="F2" s="20"/>
      <c r="G2" s="21"/>
      <c r="H2" s="21"/>
      <c r="I2" s="21"/>
      <c r="J2" s="22"/>
      <c r="K2" s="21"/>
      <c r="L2" s="19"/>
    </row>
    <row r="3" spans="1:12" ht="25.5" thickBot="1">
      <c r="A3" s="14" t="s">
        <v>0</v>
      </c>
      <c r="B3" s="15" t="s">
        <v>1</v>
      </c>
      <c r="C3" s="16" t="s">
        <v>2</v>
      </c>
      <c r="D3" s="15" t="s">
        <v>3</v>
      </c>
      <c r="E3" s="14" t="s">
        <v>4</v>
      </c>
      <c r="F3" s="17" t="s">
        <v>5</v>
      </c>
      <c r="G3" s="43" t="s">
        <v>6</v>
      </c>
      <c r="H3" s="15" t="s">
        <v>7</v>
      </c>
      <c r="I3" s="17" t="s">
        <v>8</v>
      </c>
      <c r="J3" s="17" t="s">
        <v>9</v>
      </c>
      <c r="K3" s="15" t="s">
        <v>10</v>
      </c>
      <c r="L3" s="14" t="s">
        <v>11</v>
      </c>
    </row>
    <row r="4" spans="1:12" ht="12" customHeight="1">
      <c r="A4" s="3"/>
      <c r="B4" s="6"/>
      <c r="C4" s="8"/>
      <c r="D4" s="6"/>
      <c r="E4" s="3"/>
      <c r="F4" s="11"/>
      <c r="G4" s="6"/>
      <c r="H4" s="6"/>
      <c r="I4" s="11"/>
      <c r="J4" s="11"/>
      <c r="K4" s="6"/>
      <c r="L4" s="3"/>
    </row>
    <row r="5" spans="1:12" ht="20.25" customHeight="1">
      <c r="A5" s="18"/>
      <c r="B5" s="19"/>
      <c r="C5" s="19"/>
      <c r="D5" s="19" t="s">
        <v>12</v>
      </c>
      <c r="E5" s="19"/>
      <c r="F5" s="20"/>
      <c r="G5" s="21"/>
      <c r="H5" s="21"/>
      <c r="I5" s="21"/>
      <c r="J5" s="44">
        <f>SUBTOTAL(9,J6:J61)</f>
        <v>1319047.9644534334</v>
      </c>
      <c r="K5" s="21"/>
      <c r="L5" s="19"/>
    </row>
    <row r="6" spans="1:12" ht="15" outlineLevel="1">
      <c r="A6" s="31">
        <v>11</v>
      </c>
      <c r="B6" s="32" t="s">
        <v>13</v>
      </c>
      <c r="C6" s="33" t="s">
        <v>14</v>
      </c>
      <c r="D6" s="34" t="s">
        <v>15</v>
      </c>
      <c r="E6" s="33" t="s">
        <v>16</v>
      </c>
      <c r="F6" s="35">
        <v>546374.0965348</v>
      </c>
      <c r="G6" s="36">
        <v>1</v>
      </c>
      <c r="H6" s="36">
        <v>1</v>
      </c>
      <c r="I6" s="36">
        <f aca="true" t="shared" si="0" ref="I6:I37">G6*H6</f>
        <v>1</v>
      </c>
      <c r="J6" s="45">
        <f aca="true" t="shared" si="1" ref="J6:J37">F6*I6</f>
        <v>546374.0965348</v>
      </c>
      <c r="K6" s="36">
        <v>22.2849940488297</v>
      </c>
      <c r="L6" s="38" t="s">
        <v>17</v>
      </c>
    </row>
    <row r="7" spans="1:12" ht="25.5" outlineLevel="1">
      <c r="A7" s="31">
        <v>11</v>
      </c>
      <c r="B7" s="32" t="s">
        <v>18</v>
      </c>
      <c r="C7" s="33" t="s">
        <v>14</v>
      </c>
      <c r="D7" s="34" t="s">
        <v>19</v>
      </c>
      <c r="E7" s="33" t="s">
        <v>20</v>
      </c>
      <c r="F7" s="35">
        <v>1.667698145</v>
      </c>
      <c r="G7" s="36">
        <v>65340</v>
      </c>
      <c r="H7" s="36">
        <v>1</v>
      </c>
      <c r="I7" s="36">
        <f t="shared" si="0"/>
        <v>65340</v>
      </c>
      <c r="J7" s="45">
        <f t="shared" si="1"/>
        <v>108967.39679429999</v>
      </c>
      <c r="K7" s="36">
        <v>4.44445994873912</v>
      </c>
      <c r="L7" s="38" t="s">
        <v>17</v>
      </c>
    </row>
    <row r="8" spans="1:12" ht="25.5" outlineLevel="1">
      <c r="A8" s="31">
        <v>11</v>
      </c>
      <c r="B8" s="32" t="s">
        <v>21</v>
      </c>
      <c r="C8" s="33" t="s">
        <v>14</v>
      </c>
      <c r="D8" s="34" t="s">
        <v>22</v>
      </c>
      <c r="E8" s="33" t="s">
        <v>23</v>
      </c>
      <c r="F8" s="35">
        <v>39.96679145</v>
      </c>
      <c r="G8" s="36">
        <v>2278</v>
      </c>
      <c r="H8" s="36">
        <v>1</v>
      </c>
      <c r="I8" s="36">
        <f t="shared" si="0"/>
        <v>2278</v>
      </c>
      <c r="J8" s="37">
        <f t="shared" si="1"/>
        <v>91044.3509231</v>
      </c>
      <c r="K8" s="36">
        <v>3.71343156889873</v>
      </c>
      <c r="L8" s="38" t="s">
        <v>17</v>
      </c>
    </row>
    <row r="9" spans="1:12" ht="25.5" outlineLevel="1">
      <c r="A9" s="31">
        <v>11</v>
      </c>
      <c r="B9" s="32" t="s">
        <v>24</v>
      </c>
      <c r="C9" s="33" t="s">
        <v>14</v>
      </c>
      <c r="D9" s="34" t="s">
        <v>25</v>
      </c>
      <c r="E9" s="33" t="s">
        <v>26</v>
      </c>
      <c r="F9" s="35">
        <v>1559.9346</v>
      </c>
      <c r="G9" s="36">
        <v>39.2942</v>
      </c>
      <c r="H9" s="36">
        <v>1</v>
      </c>
      <c r="I9" s="36">
        <f t="shared" si="0"/>
        <v>39.2942</v>
      </c>
      <c r="J9" s="37">
        <f t="shared" si="1"/>
        <v>61296.38215932</v>
      </c>
      <c r="K9" s="36">
        <v>2.50009932809513</v>
      </c>
      <c r="L9" s="38" t="s">
        <v>17</v>
      </c>
    </row>
    <row r="10" spans="1:12" ht="15" outlineLevel="1">
      <c r="A10" s="31">
        <v>11</v>
      </c>
      <c r="B10" s="32" t="s">
        <v>27</v>
      </c>
      <c r="C10" s="33" t="s">
        <v>14</v>
      </c>
      <c r="D10" s="34" t="s">
        <v>28</v>
      </c>
      <c r="E10" s="33" t="s">
        <v>29</v>
      </c>
      <c r="F10" s="35">
        <v>16.8903516585</v>
      </c>
      <c r="G10" s="36">
        <v>2719</v>
      </c>
      <c r="H10" s="36">
        <v>1</v>
      </c>
      <c r="I10" s="36">
        <f t="shared" si="0"/>
        <v>2719</v>
      </c>
      <c r="J10" s="37">
        <f t="shared" si="1"/>
        <v>45924.8661594615</v>
      </c>
      <c r="K10" s="36">
        <v>1.87314035483693</v>
      </c>
      <c r="L10" s="38" t="s">
        <v>17</v>
      </c>
    </row>
    <row r="11" spans="1:12" ht="15" outlineLevel="1">
      <c r="A11" s="31">
        <v>11</v>
      </c>
      <c r="B11" s="32" t="s">
        <v>30</v>
      </c>
      <c r="C11" s="33" t="s">
        <v>14</v>
      </c>
      <c r="D11" s="34" t="s">
        <v>31</v>
      </c>
      <c r="E11" s="33" t="s">
        <v>26</v>
      </c>
      <c r="F11" s="35">
        <v>65.44883928</v>
      </c>
      <c r="G11" s="36">
        <v>635</v>
      </c>
      <c r="H11" s="36">
        <v>1</v>
      </c>
      <c r="I11" s="36">
        <f t="shared" si="0"/>
        <v>635</v>
      </c>
      <c r="J11" s="37">
        <f t="shared" si="1"/>
        <v>41560.0129428</v>
      </c>
      <c r="K11" s="36">
        <v>1.69511081688074</v>
      </c>
      <c r="L11" s="38" t="s">
        <v>17</v>
      </c>
    </row>
    <row r="12" spans="1:12" ht="25.5" outlineLevel="1">
      <c r="A12" s="31">
        <v>11</v>
      </c>
      <c r="B12" s="32" t="s">
        <v>32</v>
      </c>
      <c r="C12" s="33" t="s">
        <v>14</v>
      </c>
      <c r="D12" s="34" t="s">
        <v>33</v>
      </c>
      <c r="E12" s="33" t="s">
        <v>23</v>
      </c>
      <c r="F12" s="35">
        <v>11.0035732</v>
      </c>
      <c r="G12" s="36">
        <v>2578</v>
      </c>
      <c r="H12" s="36">
        <v>1</v>
      </c>
      <c r="I12" s="36">
        <f t="shared" si="0"/>
        <v>2578</v>
      </c>
      <c r="J12" s="37">
        <f t="shared" si="1"/>
        <v>28367.2117096</v>
      </c>
      <c r="K12" s="36">
        <v>1.1570152174849</v>
      </c>
      <c r="L12" s="38" t="s">
        <v>17</v>
      </c>
    </row>
    <row r="13" spans="1:12" ht="25.5" outlineLevel="1">
      <c r="A13" s="31">
        <v>11</v>
      </c>
      <c r="B13" s="32" t="s">
        <v>34</v>
      </c>
      <c r="C13" s="33" t="s">
        <v>14</v>
      </c>
      <c r="D13" s="34" t="s">
        <v>35</v>
      </c>
      <c r="E13" s="33" t="s">
        <v>23</v>
      </c>
      <c r="F13" s="35">
        <v>11.244120976</v>
      </c>
      <c r="G13" s="36">
        <v>2475</v>
      </c>
      <c r="H13" s="36">
        <v>1</v>
      </c>
      <c r="I13" s="36">
        <f t="shared" si="0"/>
        <v>2475</v>
      </c>
      <c r="J13" s="37">
        <f t="shared" si="1"/>
        <v>27829.1994156</v>
      </c>
      <c r="K13" s="36">
        <v>1.13507127679293</v>
      </c>
      <c r="L13" s="38" t="s">
        <v>17</v>
      </c>
    </row>
    <row r="14" spans="1:12" ht="15" outlineLevel="1">
      <c r="A14" s="31">
        <v>11</v>
      </c>
      <c r="B14" s="32" t="s">
        <v>36</v>
      </c>
      <c r="C14" s="33" t="s">
        <v>14</v>
      </c>
      <c r="D14" s="34" t="s">
        <v>37</v>
      </c>
      <c r="E14" s="33" t="s">
        <v>20</v>
      </c>
      <c r="F14" s="35">
        <v>0.734038976</v>
      </c>
      <c r="G14" s="36">
        <v>30340</v>
      </c>
      <c r="H14" s="36">
        <v>1</v>
      </c>
      <c r="I14" s="36">
        <f t="shared" si="0"/>
        <v>30340</v>
      </c>
      <c r="J14" s="37">
        <f t="shared" si="1"/>
        <v>22270.742531840002</v>
      </c>
      <c r="K14" s="36">
        <v>0.908358152285615</v>
      </c>
      <c r="L14" s="38" t="s">
        <v>17</v>
      </c>
    </row>
    <row r="15" spans="1:12" ht="25.5" outlineLevel="1">
      <c r="A15" s="31">
        <v>11</v>
      </c>
      <c r="B15" s="32" t="s">
        <v>38</v>
      </c>
      <c r="C15" s="33" t="s">
        <v>14</v>
      </c>
      <c r="D15" s="34" t="s">
        <v>39</v>
      </c>
      <c r="E15" s="33" t="s">
        <v>20</v>
      </c>
      <c r="F15" s="35">
        <v>3.90065215</v>
      </c>
      <c r="G15" s="36">
        <v>5260</v>
      </c>
      <c r="H15" s="36">
        <v>1</v>
      </c>
      <c r="I15" s="36">
        <f t="shared" si="0"/>
        <v>5260</v>
      </c>
      <c r="J15" s="37">
        <f t="shared" si="1"/>
        <v>20517.430309</v>
      </c>
      <c r="K15" s="36">
        <v>0.83684569827373</v>
      </c>
      <c r="L15" s="38" t="s">
        <v>17</v>
      </c>
    </row>
    <row r="16" spans="1:12" ht="15" outlineLevel="1">
      <c r="A16" s="31">
        <v>11</v>
      </c>
      <c r="B16" s="32" t="s">
        <v>40</v>
      </c>
      <c r="C16" s="33" t="s">
        <v>14</v>
      </c>
      <c r="D16" s="34" t="s">
        <v>41</v>
      </c>
      <c r="E16" s="33" t="s">
        <v>42</v>
      </c>
      <c r="F16" s="35">
        <v>493.168</v>
      </c>
      <c r="G16" s="36">
        <v>40</v>
      </c>
      <c r="H16" s="36">
        <v>1</v>
      </c>
      <c r="I16" s="36">
        <f t="shared" si="0"/>
        <v>40</v>
      </c>
      <c r="J16" s="37">
        <f t="shared" si="1"/>
        <v>19726.72</v>
      </c>
      <c r="K16" s="36">
        <v>0.80459494802373</v>
      </c>
      <c r="L16" s="38" t="s">
        <v>17</v>
      </c>
    </row>
    <row r="17" spans="1:12" ht="25.5" outlineLevel="1">
      <c r="A17" s="31">
        <v>11</v>
      </c>
      <c r="B17" s="32" t="s">
        <v>43</v>
      </c>
      <c r="C17" s="33" t="s">
        <v>14</v>
      </c>
      <c r="D17" s="34" t="s">
        <v>44</v>
      </c>
      <c r="E17" s="33" t="s">
        <v>20</v>
      </c>
      <c r="F17" s="35">
        <v>0.3739149</v>
      </c>
      <c r="G17" s="36">
        <v>50960</v>
      </c>
      <c r="H17" s="36">
        <v>1</v>
      </c>
      <c r="I17" s="36">
        <f t="shared" si="0"/>
        <v>50960</v>
      </c>
      <c r="J17" s="37">
        <f t="shared" si="1"/>
        <v>19054.703304</v>
      </c>
      <c r="K17" s="36">
        <v>0.777185361504066</v>
      </c>
      <c r="L17" s="38" t="s">
        <v>17</v>
      </c>
    </row>
    <row r="18" spans="1:12" ht="15" outlineLevel="1">
      <c r="A18" s="31">
        <v>11</v>
      </c>
      <c r="B18" s="32" t="s">
        <v>45</v>
      </c>
      <c r="C18" s="33" t="s">
        <v>14</v>
      </c>
      <c r="D18" s="34" t="s">
        <v>46</v>
      </c>
      <c r="E18" s="33" t="s">
        <v>29</v>
      </c>
      <c r="F18" s="35">
        <v>7.17625612016</v>
      </c>
      <c r="G18" s="36">
        <v>2477.24</v>
      </c>
      <c r="H18" s="36">
        <v>1</v>
      </c>
      <c r="I18" s="36">
        <f t="shared" si="0"/>
        <v>2477.24</v>
      </c>
      <c r="J18" s="37">
        <f t="shared" si="1"/>
        <v>17777.308711105157</v>
      </c>
      <c r="K18" s="36">
        <v>0.725084189283036</v>
      </c>
      <c r="L18" s="38" t="s">
        <v>17</v>
      </c>
    </row>
    <row r="19" spans="1:12" ht="15" outlineLevel="1">
      <c r="A19" s="31">
        <v>11</v>
      </c>
      <c r="B19" s="32" t="s">
        <v>47</v>
      </c>
      <c r="C19" s="33" t="s">
        <v>14</v>
      </c>
      <c r="D19" s="34" t="s">
        <v>48</v>
      </c>
      <c r="E19" s="33" t="s">
        <v>29</v>
      </c>
      <c r="F19" s="35">
        <v>4.78169175512</v>
      </c>
      <c r="G19" s="36">
        <v>3679</v>
      </c>
      <c r="H19" s="36">
        <v>1</v>
      </c>
      <c r="I19" s="36">
        <f t="shared" si="0"/>
        <v>3679</v>
      </c>
      <c r="J19" s="37">
        <f t="shared" si="1"/>
        <v>17591.84396708648</v>
      </c>
      <c r="K19" s="36">
        <v>0.717519627304464</v>
      </c>
      <c r="L19" s="38" t="s">
        <v>17</v>
      </c>
    </row>
    <row r="20" spans="1:12" ht="15" outlineLevel="1">
      <c r="A20" s="31">
        <v>11</v>
      </c>
      <c r="B20" s="32" t="s">
        <v>49</v>
      </c>
      <c r="C20" s="33" t="s">
        <v>14</v>
      </c>
      <c r="D20" s="34" t="s">
        <v>50</v>
      </c>
      <c r="E20" s="33" t="s">
        <v>23</v>
      </c>
      <c r="F20" s="35">
        <v>1.5875345707</v>
      </c>
      <c r="G20" s="36">
        <v>9858.52</v>
      </c>
      <c r="H20" s="36">
        <v>1</v>
      </c>
      <c r="I20" s="36">
        <f t="shared" si="0"/>
        <v>9858.52</v>
      </c>
      <c r="J20" s="37">
        <f t="shared" si="1"/>
        <v>15650.741315937365</v>
      </c>
      <c r="K20" s="36">
        <v>0.638347753485094</v>
      </c>
      <c r="L20" s="38" t="s">
        <v>17</v>
      </c>
    </row>
    <row r="21" spans="1:12" ht="15" outlineLevel="1">
      <c r="A21" s="31">
        <v>11</v>
      </c>
      <c r="B21" s="32" t="s">
        <v>51</v>
      </c>
      <c r="C21" s="33" t="s">
        <v>14</v>
      </c>
      <c r="D21" s="34" t="s">
        <v>52</v>
      </c>
      <c r="E21" s="33" t="s">
        <v>20</v>
      </c>
      <c r="F21" s="35">
        <v>0.35091364</v>
      </c>
      <c r="G21" s="36">
        <v>39910</v>
      </c>
      <c r="H21" s="36">
        <v>1</v>
      </c>
      <c r="I21" s="36">
        <f t="shared" si="0"/>
        <v>39910</v>
      </c>
      <c r="J21" s="37">
        <f t="shared" si="1"/>
        <v>14004.963372400001</v>
      </c>
      <c r="K21" s="36">
        <v>0.57122130677023</v>
      </c>
      <c r="L21" s="38" t="s">
        <v>17</v>
      </c>
    </row>
    <row r="22" spans="1:12" ht="15" outlineLevel="1">
      <c r="A22" s="31">
        <v>11</v>
      </c>
      <c r="B22" s="32" t="s">
        <v>53</v>
      </c>
      <c r="C22" s="33" t="s">
        <v>14</v>
      </c>
      <c r="D22" s="34" t="s">
        <v>54</v>
      </c>
      <c r="E22" s="33" t="s">
        <v>20</v>
      </c>
      <c r="F22" s="35">
        <v>0.32676108</v>
      </c>
      <c r="G22" s="36">
        <v>40600</v>
      </c>
      <c r="H22" s="36">
        <v>1</v>
      </c>
      <c r="I22" s="36">
        <f t="shared" si="0"/>
        <v>40600</v>
      </c>
      <c r="J22" s="37">
        <f t="shared" si="1"/>
        <v>13266.499848</v>
      </c>
      <c r="K22" s="36">
        <v>0.541101549353282</v>
      </c>
      <c r="L22" s="38" t="s">
        <v>17</v>
      </c>
    </row>
    <row r="23" spans="1:12" ht="15" outlineLevel="1">
      <c r="A23" s="31">
        <v>11</v>
      </c>
      <c r="B23" s="32" t="s">
        <v>55</v>
      </c>
      <c r="C23" s="33" t="s">
        <v>14</v>
      </c>
      <c r="D23" s="34" t="s">
        <v>56</v>
      </c>
      <c r="E23" s="33" t="s">
        <v>29</v>
      </c>
      <c r="F23" s="35">
        <v>3.80239834</v>
      </c>
      <c r="G23" s="36">
        <v>2900</v>
      </c>
      <c r="H23" s="36">
        <v>1</v>
      </c>
      <c r="I23" s="36">
        <f t="shared" si="0"/>
        <v>2900</v>
      </c>
      <c r="J23" s="37">
        <f t="shared" si="1"/>
        <v>11026.955186</v>
      </c>
      <c r="K23" s="36">
        <v>0.449757102789499</v>
      </c>
      <c r="L23" s="38" t="s">
        <v>17</v>
      </c>
    </row>
    <row r="24" spans="1:12" ht="15" outlineLevel="1">
      <c r="A24" s="31">
        <v>11</v>
      </c>
      <c r="B24" s="32" t="s">
        <v>57</v>
      </c>
      <c r="C24" s="33" t="s">
        <v>14</v>
      </c>
      <c r="D24" s="34" t="s">
        <v>58</v>
      </c>
      <c r="E24" s="33" t="s">
        <v>26</v>
      </c>
      <c r="F24" s="35">
        <v>65.94</v>
      </c>
      <c r="G24" s="36">
        <v>163.46</v>
      </c>
      <c r="H24" s="36">
        <v>1</v>
      </c>
      <c r="I24" s="36">
        <f t="shared" si="0"/>
        <v>163.46</v>
      </c>
      <c r="J24" s="37">
        <f t="shared" si="1"/>
        <v>10778.5524</v>
      </c>
      <c r="K24" s="36">
        <v>0.439625483002195</v>
      </c>
      <c r="L24" s="38" t="s">
        <v>17</v>
      </c>
    </row>
    <row r="25" spans="1:12" ht="15" outlineLevel="1">
      <c r="A25" s="31">
        <v>11</v>
      </c>
      <c r="B25" s="32" t="s">
        <v>59</v>
      </c>
      <c r="C25" s="33" t="s">
        <v>14</v>
      </c>
      <c r="D25" s="34" t="s">
        <v>60</v>
      </c>
      <c r="E25" s="33" t="s">
        <v>61</v>
      </c>
      <c r="F25" s="35">
        <v>150</v>
      </c>
      <c r="G25" s="36">
        <v>68.49</v>
      </c>
      <c r="H25" s="36">
        <v>1</v>
      </c>
      <c r="I25" s="36">
        <f t="shared" si="0"/>
        <v>68.49</v>
      </c>
      <c r="J25" s="37">
        <f t="shared" si="1"/>
        <v>10273.5</v>
      </c>
      <c r="K25" s="36">
        <v>0.419025879544181</v>
      </c>
      <c r="L25" s="38" t="s">
        <v>17</v>
      </c>
    </row>
    <row r="26" spans="1:12" ht="15" outlineLevel="1">
      <c r="A26" s="31">
        <v>11</v>
      </c>
      <c r="B26" s="32" t="s">
        <v>62</v>
      </c>
      <c r="C26" s="33" t="s">
        <v>14</v>
      </c>
      <c r="D26" s="34" t="s">
        <v>63</v>
      </c>
      <c r="E26" s="33" t="s">
        <v>26</v>
      </c>
      <c r="F26" s="35">
        <v>24.772765828947</v>
      </c>
      <c r="G26" s="36">
        <v>412.8</v>
      </c>
      <c r="H26" s="36">
        <v>1</v>
      </c>
      <c r="I26" s="36">
        <f t="shared" si="0"/>
        <v>412.8</v>
      </c>
      <c r="J26" s="37">
        <f t="shared" si="1"/>
        <v>10226.197734189322</v>
      </c>
      <c r="K26" s="36">
        <v>0.417096559104628</v>
      </c>
      <c r="L26" s="38" t="s">
        <v>17</v>
      </c>
    </row>
    <row r="27" spans="1:12" ht="15" outlineLevel="1">
      <c r="A27" s="31">
        <v>11</v>
      </c>
      <c r="B27" s="32" t="s">
        <v>64</v>
      </c>
      <c r="C27" s="33" t="s">
        <v>14</v>
      </c>
      <c r="D27" s="34" t="s">
        <v>65</v>
      </c>
      <c r="E27" s="33" t="s">
        <v>29</v>
      </c>
      <c r="F27" s="35">
        <v>2.798998114</v>
      </c>
      <c r="G27" s="36">
        <v>3559</v>
      </c>
      <c r="H27" s="36">
        <v>1</v>
      </c>
      <c r="I27" s="36">
        <f t="shared" si="0"/>
        <v>3559</v>
      </c>
      <c r="J27" s="37">
        <f t="shared" si="1"/>
        <v>9961.634287726001</v>
      </c>
      <c r="K27" s="36">
        <v>0.406305793460054</v>
      </c>
      <c r="L27" s="38" t="s">
        <v>17</v>
      </c>
    </row>
    <row r="28" spans="1:12" ht="25.5" outlineLevel="1">
      <c r="A28" s="31">
        <v>11</v>
      </c>
      <c r="B28" s="32" t="s">
        <v>66</v>
      </c>
      <c r="C28" s="33" t="s">
        <v>14</v>
      </c>
      <c r="D28" s="34" t="s">
        <v>67</v>
      </c>
      <c r="E28" s="33" t="s">
        <v>26</v>
      </c>
      <c r="F28" s="35">
        <v>24.021</v>
      </c>
      <c r="G28" s="36">
        <v>388.772</v>
      </c>
      <c r="H28" s="36">
        <v>1</v>
      </c>
      <c r="I28" s="36">
        <f t="shared" si="0"/>
        <v>388.772</v>
      </c>
      <c r="J28" s="37">
        <f t="shared" si="1"/>
        <v>9338.692212</v>
      </c>
      <c r="K28" s="36">
        <v>0.380897816510994</v>
      </c>
      <c r="L28" s="38" t="s">
        <v>17</v>
      </c>
    </row>
    <row r="29" spans="1:12" ht="15" outlineLevel="1">
      <c r="A29" s="31">
        <v>11</v>
      </c>
      <c r="B29" s="32" t="s">
        <v>68</v>
      </c>
      <c r="C29" s="33" t="s">
        <v>14</v>
      </c>
      <c r="D29" s="34" t="s">
        <v>69</v>
      </c>
      <c r="E29" s="33" t="s">
        <v>26</v>
      </c>
      <c r="F29" s="35">
        <v>10.2</v>
      </c>
      <c r="G29" s="36">
        <v>849.5</v>
      </c>
      <c r="H29" s="36">
        <v>1</v>
      </c>
      <c r="I29" s="36">
        <f t="shared" si="0"/>
        <v>849.5</v>
      </c>
      <c r="J29" s="37">
        <f t="shared" si="1"/>
        <v>8664.9</v>
      </c>
      <c r="K29" s="36">
        <v>0.353415811910486</v>
      </c>
      <c r="L29" s="38" t="s">
        <v>17</v>
      </c>
    </row>
    <row r="30" spans="1:12" ht="15" outlineLevel="1">
      <c r="A30" s="31">
        <v>11</v>
      </c>
      <c r="B30" s="32" t="s">
        <v>70</v>
      </c>
      <c r="C30" s="33" t="s">
        <v>14</v>
      </c>
      <c r="D30" s="34" t="s">
        <v>71</v>
      </c>
      <c r="E30" s="33" t="s">
        <v>26</v>
      </c>
      <c r="F30" s="35">
        <v>24.48</v>
      </c>
      <c r="G30" s="36">
        <v>314.072</v>
      </c>
      <c r="H30" s="36">
        <v>1</v>
      </c>
      <c r="I30" s="36">
        <f t="shared" si="0"/>
        <v>314.072</v>
      </c>
      <c r="J30" s="37">
        <f t="shared" si="1"/>
        <v>7688.48256</v>
      </c>
      <c r="K30" s="36">
        <v>0.313590613429123</v>
      </c>
      <c r="L30" s="38" t="s">
        <v>17</v>
      </c>
    </row>
    <row r="31" spans="1:12" ht="15" outlineLevel="1">
      <c r="A31" s="31">
        <v>11</v>
      </c>
      <c r="B31" s="32" t="s">
        <v>72</v>
      </c>
      <c r="C31" s="33" t="s">
        <v>14</v>
      </c>
      <c r="D31" s="34" t="s">
        <v>73</v>
      </c>
      <c r="E31" s="33" t="s">
        <v>29</v>
      </c>
      <c r="F31" s="35">
        <v>0.658107</v>
      </c>
      <c r="G31" s="36">
        <v>11300</v>
      </c>
      <c r="H31" s="36">
        <v>1</v>
      </c>
      <c r="I31" s="36">
        <f t="shared" si="0"/>
        <v>11300</v>
      </c>
      <c r="J31" s="37">
        <f t="shared" si="1"/>
        <v>7436.6091</v>
      </c>
      <c r="K31" s="36">
        <v>0.303317435046845</v>
      </c>
      <c r="L31" s="38" t="s">
        <v>17</v>
      </c>
    </row>
    <row r="32" spans="1:12" ht="15" outlineLevel="1">
      <c r="A32" s="31">
        <v>11</v>
      </c>
      <c r="B32" s="32" t="s">
        <v>74</v>
      </c>
      <c r="C32" s="33" t="s">
        <v>14</v>
      </c>
      <c r="D32" s="34" t="s">
        <v>75</v>
      </c>
      <c r="E32" s="33" t="s">
        <v>76</v>
      </c>
      <c r="F32" s="35">
        <v>161.085221</v>
      </c>
      <c r="G32" s="36">
        <v>40.8</v>
      </c>
      <c r="H32" s="36">
        <v>1</v>
      </c>
      <c r="I32" s="36">
        <f t="shared" si="0"/>
        <v>40.8</v>
      </c>
      <c r="J32" s="37">
        <f t="shared" si="1"/>
        <v>6572.277016799999</v>
      </c>
      <c r="K32" s="36">
        <v>0.268063868941707</v>
      </c>
      <c r="L32" s="38" t="s">
        <v>17</v>
      </c>
    </row>
    <row r="33" spans="1:12" ht="15" outlineLevel="1">
      <c r="A33" s="31">
        <v>11</v>
      </c>
      <c r="B33" s="32" t="s">
        <v>77</v>
      </c>
      <c r="C33" s="33" t="s">
        <v>14</v>
      </c>
      <c r="D33" s="34" t="s">
        <v>78</v>
      </c>
      <c r="E33" s="33" t="s">
        <v>26</v>
      </c>
      <c r="F33" s="35">
        <v>5.495</v>
      </c>
      <c r="G33" s="36">
        <v>1190.6</v>
      </c>
      <c r="H33" s="36">
        <v>1</v>
      </c>
      <c r="I33" s="36">
        <f t="shared" si="0"/>
        <v>1190.6</v>
      </c>
      <c r="J33" s="37">
        <f t="shared" si="1"/>
        <v>6542.347</v>
      </c>
      <c r="K33" s="36">
        <v>0.266843111496397</v>
      </c>
      <c r="L33" s="38" t="s">
        <v>17</v>
      </c>
    </row>
    <row r="34" spans="1:12" ht="15" outlineLevel="1">
      <c r="A34" s="31">
        <v>11</v>
      </c>
      <c r="B34" s="32" t="s">
        <v>79</v>
      </c>
      <c r="C34" s="33" t="s">
        <v>14</v>
      </c>
      <c r="D34" s="34" t="s">
        <v>80</v>
      </c>
      <c r="E34" s="33" t="s">
        <v>76</v>
      </c>
      <c r="F34" s="35">
        <v>595.404558</v>
      </c>
      <c r="G34" s="36">
        <v>9.87</v>
      </c>
      <c r="H34" s="36">
        <v>1</v>
      </c>
      <c r="I34" s="36">
        <f t="shared" si="0"/>
        <v>9.87</v>
      </c>
      <c r="J34" s="37">
        <f t="shared" si="1"/>
        <v>5876.642987459999</v>
      </c>
      <c r="K34" s="36">
        <v>0.239691000787227</v>
      </c>
      <c r="L34" s="38" t="s">
        <v>17</v>
      </c>
    </row>
    <row r="35" spans="1:12" ht="15" outlineLevel="1">
      <c r="A35" s="31">
        <v>11</v>
      </c>
      <c r="B35" s="32" t="s">
        <v>81</v>
      </c>
      <c r="C35" s="33" t="s">
        <v>14</v>
      </c>
      <c r="D35" s="34" t="s">
        <v>82</v>
      </c>
      <c r="E35" s="33" t="s">
        <v>29</v>
      </c>
      <c r="F35" s="35">
        <v>0.3290735</v>
      </c>
      <c r="G35" s="36">
        <v>17306</v>
      </c>
      <c r="H35" s="36">
        <v>1</v>
      </c>
      <c r="I35" s="36">
        <f t="shared" si="0"/>
        <v>17306</v>
      </c>
      <c r="J35" s="37">
        <f t="shared" si="1"/>
        <v>5694.9459910000005</v>
      </c>
      <c r="K35" s="36">
        <v>0.232280114161229</v>
      </c>
      <c r="L35" s="38" t="s">
        <v>17</v>
      </c>
    </row>
    <row r="36" spans="1:12" ht="15" outlineLevel="1">
      <c r="A36" s="31">
        <v>11</v>
      </c>
      <c r="B36" s="32" t="s">
        <v>83</v>
      </c>
      <c r="C36" s="33" t="s">
        <v>14</v>
      </c>
      <c r="D36" s="34" t="s">
        <v>84</v>
      </c>
      <c r="E36" s="33" t="s">
        <v>26</v>
      </c>
      <c r="F36" s="35">
        <v>0.785</v>
      </c>
      <c r="G36" s="36">
        <v>7013.3</v>
      </c>
      <c r="H36" s="36">
        <v>1</v>
      </c>
      <c r="I36" s="36">
        <f t="shared" si="0"/>
        <v>7013.3</v>
      </c>
      <c r="J36" s="37">
        <f t="shared" si="1"/>
        <v>5505.440500000001</v>
      </c>
      <c r="K36" s="36">
        <v>0.224550741985755</v>
      </c>
      <c r="L36" s="38" t="s">
        <v>17</v>
      </c>
    </row>
    <row r="37" spans="1:12" ht="15" outlineLevel="1">
      <c r="A37" s="31">
        <v>11</v>
      </c>
      <c r="B37" s="32" t="s">
        <v>85</v>
      </c>
      <c r="C37" s="33" t="s">
        <v>14</v>
      </c>
      <c r="D37" s="34" t="s">
        <v>86</v>
      </c>
      <c r="E37" s="33" t="s">
        <v>20</v>
      </c>
      <c r="F37" s="35">
        <v>0.905336</v>
      </c>
      <c r="G37" s="36">
        <v>5970</v>
      </c>
      <c r="H37" s="36">
        <v>1</v>
      </c>
      <c r="I37" s="36">
        <f t="shared" si="0"/>
        <v>5970</v>
      </c>
      <c r="J37" s="37">
        <f t="shared" si="1"/>
        <v>5404.85592</v>
      </c>
      <c r="K37" s="36">
        <v>0.220448192503779</v>
      </c>
      <c r="L37" s="38" t="s">
        <v>17</v>
      </c>
    </row>
    <row r="38" spans="1:12" ht="25.5" outlineLevel="1">
      <c r="A38" s="31">
        <v>11</v>
      </c>
      <c r="B38" s="32" t="s">
        <v>87</v>
      </c>
      <c r="C38" s="33" t="s">
        <v>14</v>
      </c>
      <c r="D38" s="34" t="s">
        <v>88</v>
      </c>
      <c r="E38" s="33" t="s">
        <v>26</v>
      </c>
      <c r="F38" s="35">
        <v>0.5</v>
      </c>
      <c r="G38" s="36">
        <v>10802.8</v>
      </c>
      <c r="H38" s="36">
        <v>1</v>
      </c>
      <c r="I38" s="36">
        <f aca="true" t="shared" si="2" ref="I38:I61">G38*H38</f>
        <v>10802.8</v>
      </c>
      <c r="J38" s="37">
        <f aca="true" t="shared" si="3" ref="J38:J61">F38*I38</f>
        <v>5401.4</v>
      </c>
      <c r="K38" s="36">
        <v>0.220307235681116</v>
      </c>
      <c r="L38" s="38" t="s">
        <v>17</v>
      </c>
    </row>
    <row r="39" spans="1:12" ht="25.5" outlineLevel="1">
      <c r="A39" s="31">
        <v>11</v>
      </c>
      <c r="B39" s="32" t="s">
        <v>89</v>
      </c>
      <c r="C39" s="33" t="s">
        <v>14</v>
      </c>
      <c r="D39" s="34" t="s">
        <v>90</v>
      </c>
      <c r="E39" s="33" t="s">
        <v>26</v>
      </c>
      <c r="F39" s="35">
        <v>0.5</v>
      </c>
      <c r="G39" s="36">
        <v>10802.8</v>
      </c>
      <c r="H39" s="36">
        <v>1</v>
      </c>
      <c r="I39" s="36">
        <f t="shared" si="2"/>
        <v>10802.8</v>
      </c>
      <c r="J39" s="37">
        <f t="shared" si="3"/>
        <v>5401.4</v>
      </c>
      <c r="K39" s="36">
        <v>0.220307235681116</v>
      </c>
      <c r="L39" s="38" t="s">
        <v>17</v>
      </c>
    </row>
    <row r="40" spans="1:12" ht="15" outlineLevel="1">
      <c r="A40" s="31">
        <v>11</v>
      </c>
      <c r="B40" s="32" t="s">
        <v>91</v>
      </c>
      <c r="C40" s="33" t="s">
        <v>14</v>
      </c>
      <c r="D40" s="34" t="s">
        <v>92</v>
      </c>
      <c r="E40" s="33" t="s">
        <v>20</v>
      </c>
      <c r="F40" s="35">
        <v>0.1511001675</v>
      </c>
      <c r="G40" s="36">
        <v>35200</v>
      </c>
      <c r="H40" s="36">
        <v>1</v>
      </c>
      <c r="I40" s="36">
        <f t="shared" si="2"/>
        <v>35200</v>
      </c>
      <c r="J40" s="37">
        <f t="shared" si="3"/>
        <v>5318.725896</v>
      </c>
      <c r="K40" s="36">
        <v>0.216935201890866</v>
      </c>
      <c r="L40" s="38" t="s">
        <v>17</v>
      </c>
    </row>
    <row r="41" spans="1:12" ht="15" outlineLevel="1">
      <c r="A41" s="31">
        <v>11</v>
      </c>
      <c r="B41" s="32" t="s">
        <v>93</v>
      </c>
      <c r="C41" s="33" t="s">
        <v>14</v>
      </c>
      <c r="D41" s="34" t="s">
        <v>94</v>
      </c>
      <c r="E41" s="33" t="s">
        <v>29</v>
      </c>
      <c r="F41" s="35">
        <v>1.27123540196</v>
      </c>
      <c r="G41" s="36">
        <v>3989</v>
      </c>
      <c r="H41" s="36">
        <v>1</v>
      </c>
      <c r="I41" s="36">
        <f t="shared" si="2"/>
        <v>3989</v>
      </c>
      <c r="J41" s="37">
        <f t="shared" si="3"/>
        <v>5070.958018418441</v>
      </c>
      <c r="K41" s="36">
        <v>0.20682947815247</v>
      </c>
      <c r="L41" s="38" t="s">
        <v>17</v>
      </c>
    </row>
    <row r="42" spans="1:12" ht="25.5" outlineLevel="1">
      <c r="A42" s="31">
        <v>11</v>
      </c>
      <c r="B42" s="32" t="s">
        <v>95</v>
      </c>
      <c r="C42" s="33" t="s">
        <v>14</v>
      </c>
      <c r="D42" s="34" t="s">
        <v>96</v>
      </c>
      <c r="E42" s="33" t="s">
        <v>26</v>
      </c>
      <c r="F42" s="35">
        <v>19.2168</v>
      </c>
      <c r="G42" s="36">
        <v>250.34</v>
      </c>
      <c r="H42" s="36">
        <v>1</v>
      </c>
      <c r="I42" s="36">
        <f t="shared" si="2"/>
        <v>250.34</v>
      </c>
      <c r="J42" s="37">
        <f t="shared" si="3"/>
        <v>4810.733712</v>
      </c>
      <c r="K42" s="36">
        <v>0.196215693281126</v>
      </c>
      <c r="L42" s="38" t="s">
        <v>17</v>
      </c>
    </row>
    <row r="43" spans="1:12" ht="15" outlineLevel="1">
      <c r="A43" s="31">
        <v>11</v>
      </c>
      <c r="B43" s="32" t="s">
        <v>97</v>
      </c>
      <c r="C43" s="33" t="s">
        <v>14</v>
      </c>
      <c r="D43" s="34" t="s">
        <v>98</v>
      </c>
      <c r="E43" s="33" t="s">
        <v>61</v>
      </c>
      <c r="F43" s="35">
        <v>0.930769523809524</v>
      </c>
      <c r="G43" s="36">
        <v>5000</v>
      </c>
      <c r="H43" s="36">
        <v>1</v>
      </c>
      <c r="I43" s="36">
        <f t="shared" si="2"/>
        <v>5000</v>
      </c>
      <c r="J43" s="37">
        <f t="shared" si="3"/>
        <v>4653.84761904762</v>
      </c>
      <c r="K43" s="36">
        <v>0.18981677051015</v>
      </c>
      <c r="L43" s="38" t="s">
        <v>17</v>
      </c>
    </row>
    <row r="44" spans="1:12" ht="25.5" outlineLevel="1">
      <c r="A44" s="31">
        <v>11</v>
      </c>
      <c r="B44" s="32" t="s">
        <v>99</v>
      </c>
      <c r="C44" s="33" t="s">
        <v>14</v>
      </c>
      <c r="D44" s="34" t="s">
        <v>100</v>
      </c>
      <c r="E44" s="33" t="s">
        <v>29</v>
      </c>
      <c r="F44" s="35">
        <v>0.17776</v>
      </c>
      <c r="G44" s="36">
        <v>26156</v>
      </c>
      <c r="H44" s="36">
        <v>1</v>
      </c>
      <c r="I44" s="36">
        <f t="shared" si="2"/>
        <v>26156</v>
      </c>
      <c r="J44" s="37">
        <f t="shared" si="3"/>
        <v>4649.49056</v>
      </c>
      <c r="K44" s="36">
        <v>0.189639058873448</v>
      </c>
      <c r="L44" s="38" t="s">
        <v>17</v>
      </c>
    </row>
    <row r="45" spans="1:12" ht="15" outlineLevel="1">
      <c r="A45" s="31">
        <v>11</v>
      </c>
      <c r="B45" s="32" t="s">
        <v>101</v>
      </c>
      <c r="C45" s="33" t="s">
        <v>14</v>
      </c>
      <c r="D45" s="34" t="s">
        <v>102</v>
      </c>
      <c r="E45" s="33" t="s">
        <v>61</v>
      </c>
      <c r="F45" s="35">
        <v>149.0555</v>
      </c>
      <c r="G45" s="36">
        <v>28.72</v>
      </c>
      <c r="H45" s="36">
        <v>1</v>
      </c>
      <c r="I45" s="36">
        <f t="shared" si="2"/>
        <v>28.72</v>
      </c>
      <c r="J45" s="37">
        <f t="shared" si="3"/>
        <v>4280.87396</v>
      </c>
      <c r="K45" s="36">
        <v>0.174604270823651</v>
      </c>
      <c r="L45" s="38" t="s">
        <v>17</v>
      </c>
    </row>
    <row r="46" spans="1:12" ht="25.5" outlineLevel="1">
      <c r="A46" s="31">
        <v>11</v>
      </c>
      <c r="B46" s="32" t="s">
        <v>103</v>
      </c>
      <c r="C46" s="33" t="s">
        <v>14</v>
      </c>
      <c r="D46" s="34" t="s">
        <v>104</v>
      </c>
      <c r="E46" s="33" t="s">
        <v>20</v>
      </c>
      <c r="F46" s="35">
        <v>0.078348235</v>
      </c>
      <c r="G46" s="36">
        <v>53350</v>
      </c>
      <c r="H46" s="36">
        <v>1</v>
      </c>
      <c r="I46" s="36">
        <f t="shared" si="2"/>
        <v>53350</v>
      </c>
      <c r="J46" s="37">
        <f t="shared" si="3"/>
        <v>4179.87833725</v>
      </c>
      <c r="K46" s="36">
        <v>0.170484956115623</v>
      </c>
      <c r="L46" s="38" t="s">
        <v>17</v>
      </c>
    </row>
    <row r="47" spans="1:12" ht="15" outlineLevel="1">
      <c r="A47" s="31">
        <v>11</v>
      </c>
      <c r="B47" s="32" t="s">
        <v>105</v>
      </c>
      <c r="C47" s="33" t="s">
        <v>14</v>
      </c>
      <c r="D47" s="34" t="s">
        <v>106</v>
      </c>
      <c r="E47" s="33" t="s">
        <v>29</v>
      </c>
      <c r="F47" s="35">
        <v>0.17776</v>
      </c>
      <c r="G47" s="36">
        <v>23356</v>
      </c>
      <c r="H47" s="36">
        <v>1</v>
      </c>
      <c r="I47" s="36">
        <f t="shared" si="2"/>
        <v>23356</v>
      </c>
      <c r="J47" s="37">
        <f t="shared" si="3"/>
        <v>4151.76256</v>
      </c>
      <c r="K47" s="36">
        <v>0.169338196170984</v>
      </c>
      <c r="L47" s="38" t="s">
        <v>17</v>
      </c>
    </row>
    <row r="48" spans="1:12" ht="15" outlineLevel="1">
      <c r="A48" s="31">
        <v>11</v>
      </c>
      <c r="B48" s="32" t="s">
        <v>107</v>
      </c>
      <c r="C48" s="33" t="s">
        <v>14</v>
      </c>
      <c r="D48" s="34" t="s">
        <v>108</v>
      </c>
      <c r="E48" s="33" t="s">
        <v>26</v>
      </c>
      <c r="F48" s="35">
        <v>48.042</v>
      </c>
      <c r="G48" s="36">
        <v>79.8234</v>
      </c>
      <c r="H48" s="36">
        <v>1</v>
      </c>
      <c r="I48" s="36">
        <f t="shared" si="2"/>
        <v>79.8234</v>
      </c>
      <c r="J48" s="37">
        <f t="shared" si="3"/>
        <v>3834.8757828000003</v>
      </c>
      <c r="K48" s="36">
        <v>0.156413315601348</v>
      </c>
      <c r="L48" s="38" t="s">
        <v>17</v>
      </c>
    </row>
    <row r="49" spans="1:12" ht="25.5" outlineLevel="1">
      <c r="A49" s="31">
        <v>11</v>
      </c>
      <c r="B49" s="32" t="s">
        <v>109</v>
      </c>
      <c r="C49" s="33" t="s">
        <v>14</v>
      </c>
      <c r="D49" s="34" t="s">
        <v>110</v>
      </c>
      <c r="E49" s="33" t="s">
        <v>26</v>
      </c>
      <c r="F49" s="35">
        <v>1</v>
      </c>
      <c r="G49" s="36">
        <v>3572</v>
      </c>
      <c r="H49" s="36">
        <v>1</v>
      </c>
      <c r="I49" s="36">
        <f t="shared" si="2"/>
        <v>3572</v>
      </c>
      <c r="J49" s="37">
        <f t="shared" si="3"/>
        <v>3572</v>
      </c>
      <c r="K49" s="36">
        <v>0.145691384798931</v>
      </c>
      <c r="L49" s="38" t="s">
        <v>17</v>
      </c>
    </row>
    <row r="50" spans="1:12" ht="25.5" outlineLevel="1">
      <c r="A50" s="31">
        <v>11</v>
      </c>
      <c r="B50" s="32" t="s">
        <v>111</v>
      </c>
      <c r="C50" s="33" t="s">
        <v>14</v>
      </c>
      <c r="D50" s="34" t="s">
        <v>112</v>
      </c>
      <c r="E50" s="33" t="s">
        <v>26</v>
      </c>
      <c r="F50" s="35">
        <v>36.24</v>
      </c>
      <c r="G50" s="36">
        <v>95</v>
      </c>
      <c r="H50" s="36">
        <v>1</v>
      </c>
      <c r="I50" s="36">
        <f t="shared" si="2"/>
        <v>95</v>
      </c>
      <c r="J50" s="37">
        <f t="shared" si="3"/>
        <v>3442.8</v>
      </c>
      <c r="K50" s="36">
        <v>0.140421696412587</v>
      </c>
      <c r="L50" s="38" t="s">
        <v>17</v>
      </c>
    </row>
    <row r="51" spans="1:12" ht="15" outlineLevel="1">
      <c r="A51" s="31">
        <v>11</v>
      </c>
      <c r="B51" s="32" t="s">
        <v>113</v>
      </c>
      <c r="C51" s="33" t="s">
        <v>14</v>
      </c>
      <c r="D51" s="34" t="s">
        <v>114</v>
      </c>
      <c r="E51" s="33" t="s">
        <v>26</v>
      </c>
      <c r="F51" s="35">
        <v>119.1396</v>
      </c>
      <c r="G51" s="36">
        <v>26.5173</v>
      </c>
      <c r="H51" s="36">
        <v>1</v>
      </c>
      <c r="I51" s="36">
        <f t="shared" si="2"/>
        <v>26.5173</v>
      </c>
      <c r="J51" s="37">
        <f t="shared" si="3"/>
        <v>3159.26051508</v>
      </c>
      <c r="K51" s="36">
        <v>0.128856953914498</v>
      </c>
      <c r="L51" s="38" t="s">
        <v>17</v>
      </c>
    </row>
    <row r="52" spans="1:12" ht="15" outlineLevel="1">
      <c r="A52" s="31">
        <v>11</v>
      </c>
      <c r="B52" s="32" t="s">
        <v>115</v>
      </c>
      <c r="C52" s="33" t="s">
        <v>14</v>
      </c>
      <c r="D52" s="34" t="s">
        <v>116</v>
      </c>
      <c r="E52" s="33" t="s">
        <v>26</v>
      </c>
      <c r="F52" s="35">
        <v>5.1</v>
      </c>
      <c r="G52" s="36">
        <v>594.104</v>
      </c>
      <c r="H52" s="36">
        <v>1</v>
      </c>
      <c r="I52" s="36">
        <f t="shared" si="2"/>
        <v>594.104</v>
      </c>
      <c r="J52" s="37">
        <f t="shared" si="3"/>
        <v>3029.9304</v>
      </c>
      <c r="K52" s="36">
        <v>0.123581958516343</v>
      </c>
      <c r="L52" s="38" t="s">
        <v>17</v>
      </c>
    </row>
    <row r="53" spans="1:12" ht="15" outlineLevel="1">
      <c r="A53" s="31">
        <v>11</v>
      </c>
      <c r="B53" s="32" t="s">
        <v>117</v>
      </c>
      <c r="C53" s="33" t="s">
        <v>14</v>
      </c>
      <c r="D53" s="34" t="s">
        <v>118</v>
      </c>
      <c r="E53" s="33" t="s">
        <v>61</v>
      </c>
      <c r="F53" s="35">
        <v>72.159</v>
      </c>
      <c r="G53" s="36">
        <v>40</v>
      </c>
      <c r="H53" s="36">
        <v>1</v>
      </c>
      <c r="I53" s="36">
        <f t="shared" si="2"/>
        <v>40</v>
      </c>
      <c r="J53" s="37">
        <f t="shared" si="3"/>
        <v>2886.36</v>
      </c>
      <c r="K53" s="36">
        <v>0.11772614373691</v>
      </c>
      <c r="L53" s="38" t="s">
        <v>17</v>
      </c>
    </row>
    <row r="54" spans="1:12" ht="25.5" outlineLevel="1">
      <c r="A54" s="31">
        <v>11</v>
      </c>
      <c r="B54" s="32" t="s">
        <v>119</v>
      </c>
      <c r="C54" s="33" t="s">
        <v>14</v>
      </c>
      <c r="D54" s="34" t="s">
        <v>120</v>
      </c>
      <c r="E54" s="33" t="s">
        <v>61</v>
      </c>
      <c r="F54" s="35">
        <v>24.56296224</v>
      </c>
      <c r="G54" s="36">
        <v>114.33</v>
      </c>
      <c r="H54" s="36">
        <v>1</v>
      </c>
      <c r="I54" s="36">
        <f t="shared" si="2"/>
        <v>114.33</v>
      </c>
      <c r="J54" s="37">
        <f t="shared" si="3"/>
        <v>2808.2834728992</v>
      </c>
      <c r="K54" s="36">
        <v>0.114541631599842</v>
      </c>
      <c r="L54" s="38" t="s">
        <v>17</v>
      </c>
    </row>
    <row r="55" spans="1:12" ht="15" outlineLevel="1">
      <c r="A55" s="31">
        <v>11</v>
      </c>
      <c r="B55" s="32" t="s">
        <v>121</v>
      </c>
      <c r="C55" s="33" t="s">
        <v>14</v>
      </c>
      <c r="D55" s="34" t="s">
        <v>122</v>
      </c>
      <c r="E55" s="33" t="s">
        <v>76</v>
      </c>
      <c r="F55" s="35">
        <v>43.8738</v>
      </c>
      <c r="G55" s="36">
        <v>62</v>
      </c>
      <c r="H55" s="36">
        <v>1</v>
      </c>
      <c r="I55" s="36">
        <f t="shared" si="2"/>
        <v>62</v>
      </c>
      <c r="J55" s="37">
        <f t="shared" si="3"/>
        <v>2720.1756</v>
      </c>
      <c r="K55" s="36">
        <v>0.110947970341619</v>
      </c>
      <c r="L55" s="38" t="s">
        <v>17</v>
      </c>
    </row>
    <row r="56" spans="1:12" ht="15" outlineLevel="1">
      <c r="A56" s="31">
        <v>11</v>
      </c>
      <c r="B56" s="32" t="s">
        <v>123</v>
      </c>
      <c r="C56" s="33" t="s">
        <v>14</v>
      </c>
      <c r="D56" s="34" t="s">
        <v>124</v>
      </c>
      <c r="E56" s="33" t="s">
        <v>26</v>
      </c>
      <c r="F56" s="35">
        <v>10.2</v>
      </c>
      <c r="G56" s="36">
        <v>260.976</v>
      </c>
      <c r="H56" s="36">
        <v>1</v>
      </c>
      <c r="I56" s="36">
        <f t="shared" si="2"/>
        <v>260.976</v>
      </c>
      <c r="J56" s="37">
        <f t="shared" si="3"/>
        <v>2661.9552</v>
      </c>
      <c r="K56" s="36">
        <v>0.108573331287994</v>
      </c>
      <c r="L56" s="38" t="s">
        <v>17</v>
      </c>
    </row>
    <row r="57" spans="1:12" ht="15" outlineLevel="1">
      <c r="A57" s="31">
        <v>11</v>
      </c>
      <c r="B57" s="32" t="s">
        <v>125</v>
      </c>
      <c r="C57" s="33" t="s">
        <v>14</v>
      </c>
      <c r="D57" s="34" t="s">
        <v>126</v>
      </c>
      <c r="E57" s="33" t="s">
        <v>29</v>
      </c>
      <c r="F57" s="35">
        <v>0.1305721494</v>
      </c>
      <c r="G57" s="36">
        <v>18995</v>
      </c>
      <c r="H57" s="36">
        <v>1</v>
      </c>
      <c r="I57" s="36">
        <f t="shared" si="2"/>
        <v>18995</v>
      </c>
      <c r="J57" s="37">
        <f t="shared" si="3"/>
        <v>2480.217977853</v>
      </c>
      <c r="K57" s="36">
        <v>0.101160803974414</v>
      </c>
      <c r="L57" s="38" t="s">
        <v>17</v>
      </c>
    </row>
    <row r="58" spans="1:12" ht="15" outlineLevel="1">
      <c r="A58" s="31">
        <v>11</v>
      </c>
      <c r="B58" s="32" t="s">
        <v>127</v>
      </c>
      <c r="C58" s="33" t="s">
        <v>14</v>
      </c>
      <c r="D58" s="34" t="s">
        <v>128</v>
      </c>
      <c r="E58" s="33" t="s">
        <v>29</v>
      </c>
      <c r="F58" s="35">
        <v>10.45902</v>
      </c>
      <c r="G58" s="36">
        <v>209.7</v>
      </c>
      <c r="H58" s="36">
        <v>1</v>
      </c>
      <c r="I58" s="36">
        <f t="shared" si="2"/>
        <v>209.7</v>
      </c>
      <c r="J58" s="37">
        <f t="shared" si="3"/>
        <v>2193.256494</v>
      </c>
      <c r="K58" s="36">
        <v>0.0894564881943191</v>
      </c>
      <c r="L58" s="38" t="s">
        <v>17</v>
      </c>
    </row>
    <row r="59" spans="1:12" ht="15" outlineLevel="1">
      <c r="A59" s="31">
        <v>11</v>
      </c>
      <c r="B59" s="32" t="s">
        <v>129</v>
      </c>
      <c r="C59" s="33" t="s">
        <v>14</v>
      </c>
      <c r="D59" s="34" t="s">
        <v>130</v>
      </c>
      <c r="E59" s="33" t="s">
        <v>29</v>
      </c>
      <c r="F59" s="35">
        <v>0.699408136</v>
      </c>
      <c r="G59" s="36">
        <v>2960</v>
      </c>
      <c r="H59" s="36">
        <v>1</v>
      </c>
      <c r="I59" s="36">
        <f t="shared" si="2"/>
        <v>2960</v>
      </c>
      <c r="J59" s="37">
        <f t="shared" si="3"/>
        <v>2070.24808256</v>
      </c>
      <c r="K59" s="36">
        <v>0.0844393365132972</v>
      </c>
      <c r="L59" s="38" t="s">
        <v>17</v>
      </c>
    </row>
    <row r="60" spans="1:12" ht="15" outlineLevel="1">
      <c r="A60" s="31">
        <v>11</v>
      </c>
      <c r="B60" s="32" t="s">
        <v>131</v>
      </c>
      <c r="C60" s="33" t="s">
        <v>14</v>
      </c>
      <c r="D60" s="34" t="s">
        <v>132</v>
      </c>
      <c r="E60" s="33" t="s">
        <v>26</v>
      </c>
      <c r="F60" s="35">
        <v>5.1</v>
      </c>
      <c r="G60" s="36">
        <v>402</v>
      </c>
      <c r="H60" s="36">
        <v>1</v>
      </c>
      <c r="I60" s="36">
        <f t="shared" si="2"/>
        <v>402</v>
      </c>
      <c r="J60" s="37">
        <f t="shared" si="3"/>
        <v>2050.2</v>
      </c>
      <c r="K60" s="36">
        <v>0.0836216341306741</v>
      </c>
      <c r="L60" s="38" t="s">
        <v>17</v>
      </c>
    </row>
    <row r="61" spans="1:12" ht="25.5" outlineLevel="1">
      <c r="A61" s="31">
        <v>11</v>
      </c>
      <c r="B61" s="32" t="s">
        <v>133</v>
      </c>
      <c r="C61" s="33" t="s">
        <v>14</v>
      </c>
      <c r="D61" s="34" t="s">
        <v>134</v>
      </c>
      <c r="E61" s="33" t="s">
        <v>20</v>
      </c>
      <c r="F61" s="35">
        <v>1.60818</v>
      </c>
      <c r="G61" s="36">
        <v>1245.4</v>
      </c>
      <c r="H61" s="36">
        <v>1</v>
      </c>
      <c r="I61" s="36">
        <f t="shared" si="2"/>
        <v>1245.4</v>
      </c>
      <c r="J61" s="37">
        <f t="shared" si="3"/>
        <v>2002.827372</v>
      </c>
      <c r="K61" s="36">
        <v>0.0816894438241555</v>
      </c>
      <c r="L61" s="38" t="s">
        <v>17</v>
      </c>
    </row>
    <row r="62" spans="1:12" ht="15" outlineLevel="1">
      <c r="A62" s="23">
        <v>14</v>
      </c>
      <c r="B62" s="24" t="s">
        <v>136</v>
      </c>
      <c r="C62" s="26" t="s">
        <v>14</v>
      </c>
      <c r="D62" s="27" t="s">
        <v>137</v>
      </c>
      <c r="E62" s="26" t="s">
        <v>16</v>
      </c>
      <c r="F62" s="28">
        <v>88.969804</v>
      </c>
      <c r="G62" s="29">
        <v>1</v>
      </c>
      <c r="H62" s="29">
        <v>1</v>
      </c>
      <c r="I62" s="29">
        <f>G62*H62</f>
        <v>1</v>
      </c>
      <c r="J62" s="30">
        <f>F62*I62</f>
        <v>88.969804</v>
      </c>
      <c r="K62" s="29">
        <v>0.0036288168953106</v>
      </c>
      <c r="L62" s="25" t="s">
        <v>135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scale="88" r:id="rId1"/>
  <headerFooter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Hrehorovský</dc:creator>
  <cp:keywords/>
  <dc:description/>
  <cp:lastModifiedBy>Hrehorovský</cp:lastModifiedBy>
  <dcterms:created xsi:type="dcterms:W3CDTF">2007-07-07T20:02:37Z</dcterms:created>
  <dcterms:modified xsi:type="dcterms:W3CDTF">2007-09-06T06:15:07Z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